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DISPORA 2026\PPID 2026\SAQ KIP Jateng\"/>
    </mc:Choice>
  </mc:AlternateContent>
  <xr:revisionPtr revIDLastSave="0" documentId="13_ncr:1_{D2BF79FF-399E-434B-B72A-7FB1422D3B7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gister 2026" sheetId="1" r:id="rId1"/>
  </sheets>
  <definedNames>
    <definedName name="_xlnm._FilterDatabase" localSheetId="0" hidden="1">'Register 2026'!$A$4:$S$116</definedName>
    <definedName name="_xlnm.Print_Titles" localSheetId="0">'Register 2026'!$1:$4</definedName>
  </definedNames>
  <calcPr calcId="181029"/>
</workbook>
</file>

<file path=xl/calcChain.xml><?xml version="1.0" encoding="utf-8"?>
<calcChain xmlns="http://schemas.openxmlformats.org/spreadsheetml/2006/main">
  <c r="J79" i="1" l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6" i="1"/>
  <c r="J5" i="1"/>
</calcChain>
</file>

<file path=xl/sharedStrings.xml><?xml version="1.0" encoding="utf-8"?>
<sst xmlns="http://schemas.openxmlformats.org/spreadsheetml/2006/main" count="62" uniqueCount="50">
  <si>
    <t>REGISTER PERMOHONAN INFORMASI PUBLIK — DISPORA PROVINSI JAWA TENGAH</t>
  </si>
  <si>
    <t>TAHUN 2026 | PPID PELAKSANA DISPORA JATENG</t>
  </si>
  <si>
    <t>No.</t>
  </si>
  <si>
    <t>Tanggal Permohonan</t>
  </si>
  <si>
    <t>Nama Pemohon</t>
  </si>
  <si>
    <t>Alamat/Instansi</t>
  </si>
  <si>
    <t>Kontak/Email</t>
  </si>
  <si>
    <t>Pekerjaan</t>
  </si>
  <si>
    <t>Informasi yang Diminta</t>
  </si>
  <si>
    <t>Tujuan Penggunaan Informasi</t>
  </si>
  <si>
    <t>Kanal Permohonan</t>
  </si>
  <si>
    <t>No. Register</t>
  </si>
  <si>
    <t>Bentuk Informasi</t>
  </si>
  <si>
    <t>Status Permohonan</t>
  </si>
  <si>
    <t>Keputusan PPID</t>
  </si>
  <si>
    <t>Alasan Penolakan</t>
  </si>
  <si>
    <t>Tanggal Informasi Diberikan</t>
  </si>
  <si>
    <t>Status Penyelesaian</t>
  </si>
  <si>
    <t>Petugas PPID</t>
  </si>
  <si>
    <t>Keterangan</t>
  </si>
  <si>
    <t>Diproses</t>
  </si>
  <si>
    <t>Selesai</t>
  </si>
  <si>
    <t>Datang Langsung</t>
  </si>
  <si>
    <t>NURFAIZAH</t>
  </si>
  <si>
    <t>14 JULI 2026</t>
  </si>
  <si>
    <t>JL. WISMA PRASETYA V NO. 2 SEMARANG</t>
  </si>
  <si>
    <t>MAHASISWA</t>
  </si>
  <si>
    <t>0882007618246</t>
  </si>
  <si>
    <t>DATA DAN INFORMASI MENGENAI ATLET BERPRESTASI DI JAWA TENGAH BERDASARKAN CABOR, BENTUK PENGHARGAAN DAN BANTUAN YANG DIBERIKAN, SERTA FASILITAS OLAHRAGA YANG MENDUKUNG PENGEMBANGAN PRESTASI ATLET.</t>
  </si>
  <si>
    <t>MENYEDIAKAN INFORMASI BAGI MASYARAKAT MENGENAI PRESTASI ATLET SERTA DUKUNGAN OLAHRAGA YANG DIBERIKAN DI JAWA TENGAH</t>
  </si>
  <si>
    <t>Ya</t>
  </si>
  <si>
    <t>Softcopy</t>
  </si>
  <si>
    <t>Informasi Diberikan</t>
  </si>
  <si>
    <t>20 AGUSTUS 2026</t>
  </si>
  <si>
    <t>NURLIA</t>
  </si>
  <si>
    <t>JL. WONODRI SENDANG IV NO. 1096 SEMARANG</t>
  </si>
  <si>
    <t>087743878187</t>
  </si>
  <si>
    <t>INFORMASI TERKAIT ATLET DI JAWA TENGAH SEPERTI PEMBINAAN PRESTASI DAN PROGRAM YANG DIBERIKAN KEPADA ATLET</t>
  </si>
  <si>
    <t>UNTUK KEPERLUAN AKADEMIK SEBAGAI BAHAN KAJIAN DALAM PENYUSUNAN TUGAS AKHIR MENGENAI PEMBINAAN DAN PENGEMBANGAN ATLET DI JAWA TENGAH</t>
  </si>
  <si>
    <t>ISA AGUS SETIAJI, S.KOM.</t>
  </si>
  <si>
    <t>DATA DIBERIKAN DAN SELESAI</t>
  </si>
  <si>
    <t>-</t>
  </si>
  <si>
    <t>Mengetahui,</t>
  </si>
  <si>
    <t>PPID Pelaksana Dinas Kepemudaan dan Olahraga</t>
  </si>
  <si>
    <t>Provinsi Jawa Tengah</t>
  </si>
  <si>
    <t>TTD</t>
  </si>
  <si>
    <t>SYURYA DETA SYAFRIE. ST., MT.</t>
  </si>
  <si>
    <t>NIP. 19810606 200501 1 007</t>
  </si>
  <si>
    <t>PEMBINA TK. I</t>
  </si>
  <si>
    <t>Informasi Dikuasai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</si>
</sst>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quotePrefix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" fontId="5" fillId="0" borderId="1" xfId="0" quotePrefix="1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quotePrefix="1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quotePrefix="1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6"/>
  <sheetViews>
    <sheetView showGridLines="0" tabSelected="1" zoomScale="70" zoomScaleNormal="70" workbookViewId="0">
      <pane ySplit="4" topLeftCell="A5" activePane="bottomLeft" state="frozen"/>
      <selection pane="bottomLeft" activeCell="I17" sqref="I17"/>
    </sheetView>
  </sheetViews>
  <sheetFormatPr defaultRowHeight="14.4" x14ac:dyDescent="0.3"/>
  <cols>
    <col min="1" max="1" width="5" customWidth="1"/>
    <col min="2" max="2" width="13" customWidth="1"/>
    <col min="3" max="3" width="15.109375" customWidth="1"/>
    <col min="4" max="4" width="18" bestFit="1" customWidth="1"/>
    <col min="5" max="5" width="14.21875" customWidth="1"/>
    <col min="6" max="6" width="13.6640625" customWidth="1"/>
    <col min="7" max="8" width="25.77734375" customWidth="1"/>
    <col min="9" max="9" width="20.33203125" bestFit="1" customWidth="1"/>
    <col min="10" max="10" width="22.88671875" bestFit="1" customWidth="1"/>
    <col min="11" max="11" width="11.6640625" customWidth="1"/>
    <col min="12" max="12" width="11" customWidth="1"/>
    <col min="13" max="13" width="13.6640625" customWidth="1"/>
    <col min="14" max="14" width="9.88671875" customWidth="1"/>
    <col min="15" max="15" width="10.21875" customWidth="1"/>
    <col min="16" max="16" width="16" customWidth="1"/>
    <col min="17" max="18" width="12.44140625" customWidth="1"/>
    <col min="19" max="19" width="15.88671875" bestFit="1" customWidth="1"/>
  </cols>
  <sheetData>
    <row r="1" spans="1:19" ht="28.0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5.6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4" spans="1:19" ht="34.200000000000003" customHeight="1" x14ac:dyDescent="0.3">
      <c r="A4" s="2" t="s">
        <v>2</v>
      </c>
      <c r="B4" s="2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49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</row>
    <row r="5" spans="1:19" ht="96" x14ac:dyDescent="0.3">
      <c r="A5" s="3">
        <v>1</v>
      </c>
      <c r="B5" s="7" t="s">
        <v>24</v>
      </c>
      <c r="C5" s="7" t="s">
        <v>23</v>
      </c>
      <c r="D5" s="7" t="s">
        <v>25</v>
      </c>
      <c r="E5" s="8" t="s">
        <v>27</v>
      </c>
      <c r="F5" s="9" t="s">
        <v>26</v>
      </c>
      <c r="G5" s="7" t="s">
        <v>28</v>
      </c>
      <c r="H5" s="7" t="s">
        <v>29</v>
      </c>
      <c r="I5" s="9" t="s">
        <v>22</v>
      </c>
      <c r="J5" s="7" t="str">
        <f>IF(B5="","","001/PPID-DISPORA/"&amp;TEXT(B5,"MM")&amp;"/2026")</f>
        <v>001/PPID-DISPORA/14 JULI 2026/2026</v>
      </c>
      <c r="K5" s="9" t="s">
        <v>30</v>
      </c>
      <c r="L5" s="9" t="s">
        <v>31</v>
      </c>
      <c r="M5" s="9" t="s">
        <v>20</v>
      </c>
      <c r="N5" s="7" t="s">
        <v>32</v>
      </c>
      <c r="O5" s="9" t="s">
        <v>41</v>
      </c>
      <c r="P5" s="9" t="s">
        <v>24</v>
      </c>
      <c r="Q5" s="9" t="s">
        <v>21</v>
      </c>
      <c r="R5" s="7" t="s">
        <v>39</v>
      </c>
      <c r="S5" s="9" t="s">
        <v>40</v>
      </c>
    </row>
    <row r="6" spans="1:19" ht="72" x14ac:dyDescent="0.3">
      <c r="A6" s="3">
        <v>2</v>
      </c>
      <c r="B6" s="7" t="s">
        <v>33</v>
      </c>
      <c r="C6" s="7" t="s">
        <v>34</v>
      </c>
      <c r="D6" s="7" t="s">
        <v>35</v>
      </c>
      <c r="E6" s="10" t="s">
        <v>36</v>
      </c>
      <c r="F6" s="9" t="s">
        <v>26</v>
      </c>
      <c r="G6" s="7" t="s">
        <v>37</v>
      </c>
      <c r="H6" s="7" t="s">
        <v>38</v>
      </c>
      <c r="I6" s="9" t="s">
        <v>22</v>
      </c>
      <c r="J6" s="7" t="str">
        <f>IF(B6="","","002/PPID-DISPORA/"&amp;TEXT(B6,"MM")&amp;"/2026")</f>
        <v>002/PPID-DISPORA/20 AGUSTUS 2026/2026</v>
      </c>
      <c r="K6" s="9" t="s">
        <v>30</v>
      </c>
      <c r="L6" s="9" t="s">
        <v>31</v>
      </c>
      <c r="M6" s="9" t="s">
        <v>20</v>
      </c>
      <c r="N6" s="7" t="s">
        <v>32</v>
      </c>
      <c r="O6" s="9" t="s">
        <v>41</v>
      </c>
      <c r="P6" s="9" t="s">
        <v>33</v>
      </c>
      <c r="Q6" s="9" t="s">
        <v>21</v>
      </c>
      <c r="R6" s="7" t="s">
        <v>39</v>
      </c>
      <c r="S6" s="9" t="s">
        <v>40</v>
      </c>
    </row>
    <row r="7" spans="1:19" x14ac:dyDescent="0.3">
      <c r="A7" s="5"/>
      <c r="B7" s="15"/>
      <c r="C7" s="15"/>
      <c r="D7" s="15"/>
      <c r="E7" s="16"/>
      <c r="F7" s="15"/>
      <c r="G7" s="15"/>
      <c r="H7" s="15"/>
      <c r="I7" s="15"/>
      <c r="J7" s="15"/>
      <c r="K7" s="15"/>
      <c r="L7" s="15"/>
      <c r="M7" s="15"/>
      <c r="N7" s="15"/>
      <c r="O7" s="17"/>
      <c r="P7" s="15"/>
      <c r="Q7" s="15"/>
      <c r="R7" s="15"/>
      <c r="S7" s="15"/>
    </row>
    <row r="8" spans="1:19" x14ac:dyDescent="0.3">
      <c r="A8" s="5"/>
      <c r="B8" s="1"/>
      <c r="C8" s="1"/>
      <c r="D8" s="1"/>
      <c r="E8" s="4"/>
      <c r="F8" s="1"/>
      <c r="G8" s="1"/>
      <c r="H8" s="1"/>
      <c r="I8" s="1"/>
      <c r="J8" s="1"/>
      <c r="K8" s="1"/>
      <c r="L8" s="1"/>
      <c r="M8" s="1"/>
      <c r="N8" s="1"/>
      <c r="O8" s="5"/>
      <c r="P8" s="1"/>
      <c r="Q8" s="1"/>
      <c r="R8" s="1"/>
      <c r="S8" s="1"/>
    </row>
    <row r="9" spans="1:19" ht="14.4" customHeight="1" x14ac:dyDescent="0.3">
      <c r="A9" s="5"/>
      <c r="B9" s="1"/>
      <c r="C9" s="1"/>
      <c r="D9" s="1"/>
      <c r="E9" s="4"/>
      <c r="F9" s="1"/>
      <c r="G9" s="1"/>
      <c r="H9" s="1"/>
      <c r="I9" s="1"/>
      <c r="J9" s="1"/>
      <c r="K9" s="1"/>
      <c r="L9" s="18" t="s">
        <v>42</v>
      </c>
      <c r="M9" s="18"/>
      <c r="N9" s="18"/>
      <c r="O9" s="18"/>
      <c r="P9" s="13"/>
      <c r="Q9" s="1"/>
      <c r="R9" s="1"/>
      <c r="S9" s="1"/>
    </row>
    <row r="10" spans="1:19" ht="14.4" customHeight="1" x14ac:dyDescent="0.3">
      <c r="A10" s="5"/>
      <c r="B10" s="1"/>
      <c r="C10" s="1"/>
      <c r="D10" s="1"/>
      <c r="E10" s="4"/>
      <c r="F10" s="1"/>
      <c r="G10" s="1"/>
      <c r="H10" s="1"/>
      <c r="I10" s="1"/>
      <c r="J10" s="1"/>
      <c r="K10" s="1"/>
      <c r="L10" s="18" t="s">
        <v>43</v>
      </c>
      <c r="M10" s="18"/>
      <c r="N10" s="18"/>
      <c r="O10" s="18"/>
      <c r="P10" s="13"/>
      <c r="Q10" s="1"/>
      <c r="R10" s="1"/>
      <c r="S10" s="1"/>
    </row>
    <row r="11" spans="1:19" ht="14.4" customHeight="1" x14ac:dyDescent="0.3">
      <c r="A11" s="5"/>
      <c r="B11" s="1"/>
      <c r="C11" s="1"/>
      <c r="D11" s="1"/>
      <c r="E11" s="4"/>
      <c r="F11" s="1"/>
      <c r="G11" s="1"/>
      <c r="H11" s="1"/>
      <c r="I11" s="1"/>
      <c r="J11" s="1"/>
      <c r="K11" s="1"/>
      <c r="L11" s="18" t="s">
        <v>44</v>
      </c>
      <c r="M11" s="18"/>
      <c r="N11" s="18"/>
      <c r="O11" s="18"/>
      <c r="P11" s="13"/>
      <c r="Q11" s="1"/>
      <c r="R11" s="1"/>
      <c r="S11" s="1"/>
    </row>
    <row r="12" spans="1:19" x14ac:dyDescent="0.3">
      <c r="A12" s="5"/>
      <c r="B12" s="1"/>
      <c r="C12" s="1"/>
      <c r="D12" s="1"/>
      <c r="E12" s="4"/>
      <c r="F12" s="1"/>
      <c r="G12" s="1"/>
      <c r="H12" s="1"/>
      <c r="I12" s="1"/>
      <c r="J12" s="1"/>
      <c r="K12" s="1"/>
      <c r="L12" s="1"/>
      <c r="M12" s="1"/>
      <c r="N12" s="1"/>
      <c r="O12" s="11"/>
      <c r="P12" s="12"/>
      <c r="Q12" s="1"/>
      <c r="R12" s="1"/>
      <c r="S12" s="1"/>
    </row>
    <row r="13" spans="1:19" x14ac:dyDescent="0.3">
      <c r="A13" s="5"/>
      <c r="B13" s="1"/>
      <c r="C13" s="1"/>
      <c r="D13" s="1"/>
      <c r="E13" s="4"/>
      <c r="F13" s="1"/>
      <c r="G13" s="1"/>
      <c r="H13" s="1"/>
      <c r="I13" s="1"/>
      <c r="J13" s="1"/>
      <c r="K13" s="1"/>
      <c r="L13" s="18" t="s">
        <v>45</v>
      </c>
      <c r="M13" s="18"/>
      <c r="N13" s="18"/>
      <c r="O13" s="18"/>
      <c r="P13" s="13"/>
      <c r="Q13" s="1"/>
      <c r="R13" s="1"/>
      <c r="S13" s="1"/>
    </row>
    <row r="14" spans="1:19" x14ac:dyDescent="0.3">
      <c r="A14" s="5"/>
      <c r="B14" s="1"/>
      <c r="C14" s="1"/>
      <c r="D14" s="1"/>
      <c r="E14" s="4"/>
      <c r="F14" s="1"/>
      <c r="G14" s="1"/>
      <c r="H14" s="1"/>
      <c r="I14" s="1"/>
      <c r="J14" s="1"/>
      <c r="K14" s="1"/>
      <c r="L14" s="1"/>
      <c r="M14" s="1"/>
      <c r="N14" s="1"/>
      <c r="O14" s="11"/>
      <c r="P14" s="12"/>
      <c r="Q14" s="1"/>
      <c r="R14" s="1"/>
      <c r="S14" s="1"/>
    </row>
    <row r="15" spans="1:19" ht="14.4" customHeight="1" x14ac:dyDescent="0.3">
      <c r="A15" s="5"/>
      <c r="B15" s="1"/>
      <c r="C15" s="1"/>
      <c r="D15" s="1"/>
      <c r="E15" s="4"/>
      <c r="F15" s="1"/>
      <c r="G15" s="1"/>
      <c r="H15" s="1"/>
      <c r="I15" s="1"/>
      <c r="J15" s="1"/>
      <c r="K15" s="1"/>
      <c r="L15" s="19" t="s">
        <v>46</v>
      </c>
      <c r="M15" s="19"/>
      <c r="N15" s="19"/>
      <c r="O15" s="19"/>
      <c r="P15" s="14"/>
      <c r="Q15" s="1"/>
      <c r="R15" s="1"/>
      <c r="S15" s="1"/>
    </row>
    <row r="16" spans="1:19" ht="14.4" customHeight="1" x14ac:dyDescent="0.3">
      <c r="A16" s="5"/>
      <c r="B16" s="1"/>
      <c r="C16" s="1"/>
      <c r="D16" s="1"/>
      <c r="E16" s="4"/>
      <c r="F16" s="1"/>
      <c r="G16" s="1"/>
      <c r="H16" s="1"/>
      <c r="I16" s="1"/>
      <c r="J16" s="1"/>
      <c r="K16" s="1"/>
      <c r="L16" s="18" t="s">
        <v>48</v>
      </c>
      <c r="M16" s="18"/>
      <c r="N16" s="18"/>
      <c r="O16" s="18"/>
      <c r="P16" s="13"/>
      <c r="Q16" s="1"/>
      <c r="R16" s="1"/>
      <c r="S16" s="1"/>
    </row>
    <row r="17" spans="1:19" ht="14.4" customHeight="1" x14ac:dyDescent="0.3">
      <c r="A17" s="5"/>
      <c r="B17" s="1"/>
      <c r="C17" s="1"/>
      <c r="D17" s="1"/>
      <c r="E17" s="4"/>
      <c r="F17" s="1"/>
      <c r="G17" s="1"/>
      <c r="H17" s="1"/>
      <c r="I17" s="1"/>
      <c r="J17" s="1"/>
      <c r="K17" s="1"/>
      <c r="L17" s="20" t="s">
        <v>47</v>
      </c>
      <c r="M17" s="20"/>
      <c r="N17" s="20"/>
      <c r="O17" s="20"/>
      <c r="P17" s="12"/>
      <c r="Q17" s="1"/>
      <c r="R17" s="1"/>
      <c r="S17" s="1"/>
    </row>
    <row r="18" spans="1:19" x14ac:dyDescent="0.3">
      <c r="A18" s="5"/>
      <c r="B18" s="1"/>
      <c r="C18" s="1"/>
      <c r="D18" s="1"/>
      <c r="E18" s="1"/>
      <c r="F18" s="1"/>
      <c r="G18" s="1"/>
      <c r="H18" s="1"/>
      <c r="I18" s="1"/>
      <c r="J18" s="1" t="str">
        <f>IF(B18="","","003/PPID-DISPORA/"&amp;TEXT(B18,"MM")&amp;"/2026")</f>
        <v/>
      </c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">
      <c r="A19" s="5"/>
      <c r="B19" s="1"/>
      <c r="C19" s="1"/>
      <c r="D19" s="1"/>
      <c r="E19" s="1"/>
      <c r="F19" s="1"/>
      <c r="G19" s="1"/>
      <c r="H19" s="1"/>
      <c r="I19" s="1"/>
      <c r="J19" s="1" t="str">
        <f>IF(B19="","","004/PPID-DISPORA/"&amp;TEXT(B19,"MM")&amp;"/2026")</f>
        <v/>
      </c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5"/>
      <c r="B20" s="1"/>
      <c r="C20" s="1"/>
      <c r="D20" s="1"/>
      <c r="E20" s="1"/>
      <c r="F20" s="1"/>
      <c r="G20" s="1"/>
      <c r="H20" s="1"/>
      <c r="I20" s="1"/>
      <c r="J20" s="1" t="str">
        <f>IF(B20="","","005/PPID-DISPORA/"&amp;TEXT(B20,"MM")&amp;"/2026")</f>
        <v/>
      </c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5"/>
      <c r="B21" s="1"/>
      <c r="C21" s="1"/>
      <c r="D21" s="1"/>
      <c r="E21" s="1"/>
      <c r="F21" s="1"/>
      <c r="G21" s="1"/>
      <c r="H21" s="1"/>
      <c r="I21" s="1"/>
      <c r="J21" s="1" t="str">
        <f>IF(B21="","","006/PPID-DISPORA/"&amp;TEXT(B21,"MM")&amp;"/2026")</f>
        <v/>
      </c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5"/>
      <c r="B22" s="1"/>
      <c r="C22" s="1"/>
      <c r="D22" s="1"/>
      <c r="E22" s="1"/>
      <c r="F22" s="1"/>
      <c r="G22" s="1"/>
      <c r="H22" s="1"/>
      <c r="I22" s="1"/>
      <c r="J22" s="1" t="str">
        <f>IF(B22="","","007/PPID-DISPORA/"&amp;TEXT(B22,"MM")&amp;"/2026")</f>
        <v/>
      </c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5"/>
      <c r="B23" s="1"/>
      <c r="C23" s="1"/>
      <c r="D23" s="1"/>
      <c r="E23" s="1"/>
      <c r="F23" s="1"/>
      <c r="G23" s="1"/>
      <c r="H23" s="1"/>
      <c r="I23" s="1"/>
      <c r="J23" s="1" t="str">
        <f>IF(B23="","","008/PPID-DISPORA/"&amp;TEXT(B23,"MM")&amp;"/2026")</f>
        <v/>
      </c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5"/>
      <c r="B24" s="1"/>
      <c r="C24" s="1"/>
      <c r="D24" s="1"/>
      <c r="E24" s="1"/>
      <c r="F24" s="1"/>
      <c r="G24" s="1"/>
      <c r="H24" s="1"/>
      <c r="I24" s="1"/>
      <c r="J24" s="1" t="str">
        <f>IF(B24="","","009/PPID-DISPORA/"&amp;TEXT(B24,"MM")&amp;"/2026")</f>
        <v/>
      </c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5"/>
      <c r="B25" s="1"/>
      <c r="C25" s="1"/>
      <c r="D25" s="1"/>
      <c r="E25" s="1"/>
      <c r="F25" s="1"/>
      <c r="G25" s="1"/>
      <c r="H25" s="1"/>
      <c r="I25" s="1"/>
      <c r="J25" s="1" t="str">
        <f>IF(B25="","","010/PPID-DISPORA/"&amp;TEXT(B25,"MM")&amp;"/2026")</f>
        <v/>
      </c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">
      <c r="A26" s="5"/>
      <c r="B26" s="1"/>
      <c r="C26" s="1"/>
      <c r="D26" s="1"/>
      <c r="E26" s="1"/>
      <c r="F26" s="1"/>
      <c r="G26" s="1"/>
      <c r="H26" s="1"/>
      <c r="I26" s="1"/>
      <c r="J26" s="1" t="str">
        <f>IF(B26="","","011/PPID-DISPORA/"&amp;TEXT(B26,"MM")&amp;"/2026")</f>
        <v/>
      </c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">
      <c r="A27" s="5"/>
      <c r="B27" s="1"/>
      <c r="C27" s="1"/>
      <c r="D27" s="1"/>
      <c r="E27" s="1"/>
      <c r="F27" s="1"/>
      <c r="G27" s="1"/>
      <c r="H27" s="1"/>
      <c r="I27" s="1"/>
      <c r="J27" s="1" t="str">
        <f>IF(B27="","","012/PPID-DISPORA/"&amp;TEXT(B27,"MM")&amp;"/2026")</f>
        <v/>
      </c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">
      <c r="A28" s="5"/>
      <c r="B28" s="1"/>
      <c r="C28" s="1"/>
      <c r="D28" s="1"/>
      <c r="E28" s="1"/>
      <c r="F28" s="1"/>
      <c r="G28" s="1"/>
      <c r="H28" s="1"/>
      <c r="I28" s="1"/>
      <c r="J28" s="1" t="str">
        <f>IF(B28="","","013/PPID-DISPORA/"&amp;TEXT(B28,"MM")&amp;"/2026")</f>
        <v/>
      </c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">
      <c r="A29" s="5"/>
      <c r="B29" s="1"/>
      <c r="C29" s="1"/>
      <c r="D29" s="1"/>
      <c r="E29" s="1"/>
      <c r="F29" s="1"/>
      <c r="G29" s="1"/>
      <c r="H29" s="1"/>
      <c r="I29" s="1"/>
      <c r="J29" s="1" t="str">
        <f>IF(B29="","","014/PPID-DISPORA/"&amp;TEXT(B29,"MM")&amp;"/2026")</f>
        <v/>
      </c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">
      <c r="A30" s="5"/>
      <c r="B30" s="1"/>
      <c r="C30" s="1"/>
      <c r="D30" s="1"/>
      <c r="E30" s="1"/>
      <c r="F30" s="1"/>
      <c r="G30" s="1"/>
      <c r="H30" s="1"/>
      <c r="I30" s="1"/>
      <c r="J30" s="1" t="str">
        <f>IF(B30="","","015/PPID-DISPORA/"&amp;TEXT(B30,"MM")&amp;"/2026")</f>
        <v/>
      </c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">
      <c r="A31" s="5"/>
      <c r="B31" s="1"/>
      <c r="C31" s="1"/>
      <c r="D31" s="1"/>
      <c r="E31" s="1"/>
      <c r="F31" s="1"/>
      <c r="G31" s="1"/>
      <c r="H31" s="1"/>
      <c r="I31" s="1"/>
      <c r="J31" s="1" t="str">
        <f>IF(B31="","","016/PPID-DISPORA/"&amp;TEXT(B31,"MM")&amp;"/2026")</f>
        <v/>
      </c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5"/>
      <c r="B32" s="1"/>
      <c r="C32" s="1"/>
      <c r="D32" s="1"/>
      <c r="E32" s="1"/>
      <c r="F32" s="1"/>
      <c r="G32" s="1"/>
      <c r="H32" s="1"/>
      <c r="I32" s="1"/>
      <c r="J32" s="1" t="str">
        <f>IF(B32="","","017/PPID-DISPORA/"&amp;TEXT(B32,"MM")&amp;"/2026")</f>
        <v/>
      </c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">
      <c r="A33" s="5"/>
      <c r="B33" s="1"/>
      <c r="C33" s="1"/>
      <c r="D33" s="1"/>
      <c r="E33" s="1"/>
      <c r="F33" s="1"/>
      <c r="G33" s="1"/>
      <c r="H33" s="1"/>
      <c r="I33" s="1"/>
      <c r="J33" s="1" t="str">
        <f>IF(B33="","","018/PPID-DISPORA/"&amp;TEXT(B33,"MM")&amp;"/2026")</f>
        <v/>
      </c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5"/>
      <c r="B34" s="1"/>
      <c r="C34" s="1"/>
      <c r="D34" s="1"/>
      <c r="E34" s="1"/>
      <c r="F34" s="1"/>
      <c r="G34" s="1"/>
      <c r="H34" s="1"/>
      <c r="I34" s="1"/>
      <c r="J34" s="1" t="str">
        <f>IF(B34="","","019/PPID-DISPORA/"&amp;TEXT(B34,"MM")&amp;"/2026")</f>
        <v/>
      </c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">
      <c r="A35" s="5"/>
      <c r="B35" s="1"/>
      <c r="C35" s="1"/>
      <c r="D35" s="1"/>
      <c r="E35" s="1"/>
      <c r="F35" s="1"/>
      <c r="G35" s="1"/>
      <c r="H35" s="1"/>
      <c r="I35" s="1"/>
      <c r="J35" s="1" t="str">
        <f>IF(B35="","","020/PPID-DISPORA/"&amp;TEXT(B35,"MM")&amp;"/2026")</f>
        <v/>
      </c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3">
      <c r="A36" s="5"/>
      <c r="B36" s="1"/>
      <c r="C36" s="1"/>
      <c r="D36" s="1"/>
      <c r="E36" s="1"/>
      <c r="F36" s="1"/>
      <c r="G36" s="1"/>
      <c r="H36" s="1"/>
      <c r="I36" s="1"/>
      <c r="J36" s="1" t="str">
        <f>IF(B36="","","021/PPID-DISPORA/"&amp;TEXT(B36,"MM")&amp;"/2026")</f>
        <v/>
      </c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3">
      <c r="A37" s="5"/>
      <c r="B37" s="1"/>
      <c r="C37" s="1"/>
      <c r="D37" s="1"/>
      <c r="E37" s="1"/>
      <c r="F37" s="1"/>
      <c r="G37" s="1"/>
      <c r="H37" s="1"/>
      <c r="I37" s="1"/>
      <c r="J37" s="1" t="str">
        <f>IF(B37="","","022/PPID-DISPORA/"&amp;TEXT(B37,"MM")&amp;"/2026")</f>
        <v/>
      </c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">
      <c r="A38" s="5"/>
      <c r="B38" s="1"/>
      <c r="C38" s="1"/>
      <c r="D38" s="1"/>
      <c r="E38" s="1"/>
      <c r="F38" s="1"/>
      <c r="G38" s="1"/>
      <c r="H38" s="1"/>
      <c r="I38" s="1"/>
      <c r="J38" s="1" t="str">
        <f>IF(B38="","","023/PPID-DISPORA/"&amp;TEXT(B38,"MM")&amp;"/2026")</f>
        <v/>
      </c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">
      <c r="A39" s="5"/>
      <c r="B39" s="1"/>
      <c r="C39" s="1"/>
      <c r="D39" s="1"/>
      <c r="E39" s="1"/>
      <c r="F39" s="1"/>
      <c r="G39" s="1"/>
      <c r="H39" s="1"/>
      <c r="I39" s="1"/>
      <c r="J39" s="1" t="str">
        <f>IF(B39="","","024/PPID-DISPORA/"&amp;TEXT(B39,"MM")&amp;"/2026")</f>
        <v/>
      </c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5"/>
      <c r="B40" s="1"/>
      <c r="C40" s="1"/>
      <c r="D40" s="1"/>
      <c r="E40" s="1"/>
      <c r="F40" s="1"/>
      <c r="G40" s="1"/>
      <c r="H40" s="1"/>
      <c r="I40" s="1"/>
      <c r="J40" s="1" t="str">
        <f>IF(B40="","","025/PPID-DISPORA/"&amp;TEXT(B40,"MM")&amp;"/2026")</f>
        <v/>
      </c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3">
      <c r="A41" s="5"/>
      <c r="B41" s="1"/>
      <c r="C41" s="1"/>
      <c r="D41" s="1"/>
      <c r="E41" s="1"/>
      <c r="F41" s="1"/>
      <c r="G41" s="1"/>
      <c r="H41" s="1"/>
      <c r="I41" s="1"/>
      <c r="J41" s="1" t="str">
        <f>IF(B41="","","026/PPID-DISPORA/"&amp;TEXT(B41,"MM")&amp;"/2026")</f>
        <v/>
      </c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">
      <c r="A42" s="5"/>
      <c r="B42" s="1"/>
      <c r="C42" s="1"/>
      <c r="D42" s="1"/>
      <c r="E42" s="1"/>
      <c r="F42" s="1"/>
      <c r="G42" s="1"/>
      <c r="H42" s="1"/>
      <c r="I42" s="1"/>
      <c r="J42" s="1" t="str">
        <f>IF(B42="","","027/PPID-DISPORA/"&amp;TEXT(B42,"MM")&amp;"/2026")</f>
        <v/>
      </c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3">
      <c r="A43" s="5"/>
      <c r="B43" s="1"/>
      <c r="C43" s="1"/>
      <c r="D43" s="1"/>
      <c r="E43" s="1"/>
      <c r="F43" s="1"/>
      <c r="G43" s="1"/>
      <c r="H43" s="1"/>
      <c r="I43" s="1"/>
      <c r="J43" s="1" t="str">
        <f>IF(B43="","","028/PPID-DISPORA/"&amp;TEXT(B43,"MM")&amp;"/2026")</f>
        <v/>
      </c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3">
      <c r="A44" s="5"/>
      <c r="B44" s="1"/>
      <c r="C44" s="1"/>
      <c r="D44" s="1"/>
      <c r="E44" s="1"/>
      <c r="F44" s="1"/>
      <c r="G44" s="1"/>
      <c r="H44" s="1"/>
      <c r="I44" s="1"/>
      <c r="J44" s="1" t="str">
        <f>IF(B44="","","029/PPID-DISPORA/"&amp;TEXT(B44,"MM")&amp;"/2026")</f>
        <v/>
      </c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3">
      <c r="A45" s="5"/>
      <c r="B45" s="1"/>
      <c r="C45" s="1"/>
      <c r="D45" s="1"/>
      <c r="E45" s="1"/>
      <c r="F45" s="1"/>
      <c r="G45" s="1"/>
      <c r="H45" s="1"/>
      <c r="I45" s="1"/>
      <c r="J45" s="1" t="str">
        <f>IF(B45="","","030/PPID-DISPORA/"&amp;TEXT(B45,"MM")&amp;"/2026")</f>
        <v/>
      </c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1"/>
      <c r="B47" s="1"/>
      <c r="C47" s="1"/>
      <c r="D47" s="1"/>
      <c r="E47" s="1"/>
      <c r="F47" s="1"/>
      <c r="G47" s="1"/>
      <c r="H47" s="1"/>
      <c r="I47" s="1"/>
      <c r="J47" s="1" t="str">
        <f>IF(B47="","","031/PPID-DISPORA/"&amp;TEXT(B47,"MM")&amp;"/2026")</f>
        <v/>
      </c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">
      <c r="A48" s="1"/>
      <c r="B48" s="1"/>
      <c r="C48" s="1"/>
      <c r="D48" s="1"/>
      <c r="E48" s="1"/>
      <c r="F48" s="1"/>
      <c r="G48" s="1"/>
      <c r="H48" s="1"/>
      <c r="I48" s="1"/>
      <c r="J48" s="1" t="str">
        <f>IF(B48="","","032/PPID-DISPORA/"&amp;TEXT(B48,"MM")&amp;"/2026")</f>
        <v/>
      </c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">
      <c r="A49" s="1"/>
      <c r="B49" s="1"/>
      <c r="C49" s="1"/>
      <c r="D49" s="1"/>
      <c r="E49" s="1"/>
      <c r="F49" s="1"/>
      <c r="G49" s="1"/>
      <c r="H49" s="1"/>
      <c r="I49" s="1"/>
      <c r="J49" s="1" t="str">
        <f>IF(B49="","","033/PPID-DISPORA/"&amp;TEXT(B49,"MM")&amp;"/2026")</f>
        <v/>
      </c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1"/>
      <c r="B50" s="1"/>
      <c r="C50" s="1"/>
      <c r="D50" s="1"/>
      <c r="E50" s="1"/>
      <c r="F50" s="1"/>
      <c r="G50" s="1"/>
      <c r="H50" s="1"/>
      <c r="I50" s="1"/>
      <c r="J50" s="1" t="str">
        <f>IF(B50="","","034/PPID-DISPORA/"&amp;TEXT(B50,"MM")&amp;"/2026")</f>
        <v/>
      </c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1"/>
      <c r="B51" s="1"/>
      <c r="C51" s="1"/>
      <c r="D51" s="1"/>
      <c r="E51" s="1"/>
      <c r="F51" s="1"/>
      <c r="G51" s="1"/>
      <c r="H51" s="1"/>
      <c r="I51" s="1"/>
      <c r="J51" s="1" t="str">
        <f>IF(B51="","","035/PPID-DISPORA/"&amp;TEXT(B51,"MM")&amp;"/2026")</f>
        <v/>
      </c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1"/>
      <c r="B52" s="1"/>
      <c r="C52" s="1"/>
      <c r="D52" s="1"/>
      <c r="E52" s="1"/>
      <c r="F52" s="1"/>
      <c r="G52" s="1"/>
      <c r="H52" s="1"/>
      <c r="I52" s="1"/>
      <c r="J52" s="1" t="str">
        <f>IF(B52="","","036/PPID-DISPORA/"&amp;TEXT(B52,"MM")&amp;"/2026")</f>
        <v/>
      </c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1"/>
      <c r="B53" s="1"/>
      <c r="C53" s="1"/>
      <c r="D53" s="1"/>
      <c r="E53" s="1"/>
      <c r="F53" s="1"/>
      <c r="G53" s="1"/>
      <c r="H53" s="1"/>
      <c r="I53" s="1"/>
      <c r="J53" s="1" t="str">
        <f>IF(B53="","","037/PPID-DISPORA/"&amp;TEXT(B53,"MM")&amp;"/2026")</f>
        <v/>
      </c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3">
      <c r="A54" s="1"/>
      <c r="B54" s="1"/>
      <c r="C54" s="1"/>
      <c r="D54" s="1"/>
      <c r="E54" s="1"/>
      <c r="F54" s="1"/>
      <c r="G54" s="1"/>
      <c r="H54" s="1"/>
      <c r="I54" s="1"/>
      <c r="J54" s="1" t="str">
        <f>IF(B54="","","038/PPID-DISPORA/"&amp;TEXT(B54,"MM")&amp;"/2026")</f>
        <v/>
      </c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3">
      <c r="A55" s="1"/>
      <c r="B55" s="1"/>
      <c r="C55" s="1"/>
      <c r="D55" s="1"/>
      <c r="E55" s="1"/>
      <c r="F55" s="1"/>
      <c r="G55" s="1"/>
      <c r="H55" s="1"/>
      <c r="I55" s="1"/>
      <c r="J55" s="1" t="str">
        <f>IF(B55="","","039/PPID-DISPORA/"&amp;TEXT(B55,"MM")&amp;"/2026")</f>
        <v/>
      </c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1"/>
      <c r="B56" s="1"/>
      <c r="C56" s="1"/>
      <c r="D56" s="1"/>
      <c r="E56" s="1"/>
      <c r="F56" s="1"/>
      <c r="G56" s="1"/>
      <c r="H56" s="1"/>
      <c r="I56" s="1"/>
      <c r="J56" s="1" t="str">
        <f>IF(B56="","","040/PPID-DISPORA/"&amp;TEXT(B56,"MM")&amp;"/2026")</f>
        <v/>
      </c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3">
      <c r="A57" s="1"/>
      <c r="B57" s="1"/>
      <c r="C57" s="1"/>
      <c r="D57" s="1"/>
      <c r="E57" s="1"/>
      <c r="F57" s="1"/>
      <c r="G57" s="1"/>
      <c r="H57" s="1"/>
      <c r="I57" s="1"/>
      <c r="J57" s="1" t="str">
        <f>IF(B57="","","041/PPID-DISPORA/"&amp;TEXT(B57,"MM")&amp;"/2026")</f>
        <v/>
      </c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1"/>
      <c r="C58" s="1"/>
      <c r="D58" s="1"/>
      <c r="E58" s="1"/>
      <c r="F58" s="1"/>
      <c r="G58" s="1"/>
      <c r="H58" s="1"/>
      <c r="I58" s="1"/>
      <c r="J58" s="1" t="str">
        <f>IF(B58="","","042/PPID-DISPORA/"&amp;TEXT(B58,"MM")&amp;"/2026")</f>
        <v/>
      </c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3">
      <c r="A59" s="1"/>
      <c r="B59" s="1"/>
      <c r="C59" s="1"/>
      <c r="D59" s="1"/>
      <c r="E59" s="1"/>
      <c r="F59" s="1"/>
      <c r="G59" s="1"/>
      <c r="H59" s="1"/>
      <c r="I59" s="1"/>
      <c r="J59" s="1" t="str">
        <f>IF(B59="","","043/PPID-DISPORA/"&amp;TEXT(B59,"MM")&amp;"/2026")</f>
        <v/>
      </c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1"/>
      <c r="B60" s="1"/>
      <c r="C60" s="1"/>
      <c r="D60" s="1"/>
      <c r="E60" s="1"/>
      <c r="F60" s="1"/>
      <c r="G60" s="1"/>
      <c r="H60" s="1"/>
      <c r="I60" s="1"/>
      <c r="J60" s="1" t="str">
        <f>IF(B60="","","044/PPID-DISPORA/"&amp;TEXT(B60,"MM")&amp;"/2026")</f>
        <v/>
      </c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3">
      <c r="A61" s="1"/>
      <c r="B61" s="1"/>
      <c r="C61" s="1"/>
      <c r="D61" s="1"/>
      <c r="E61" s="1"/>
      <c r="F61" s="1"/>
      <c r="G61" s="1"/>
      <c r="H61" s="1"/>
      <c r="I61" s="1"/>
      <c r="J61" s="1" t="str">
        <f>IF(B61="","","045/PPID-DISPORA/"&amp;TEXT(B61,"MM")&amp;"/2026")</f>
        <v/>
      </c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3">
      <c r="A62" s="1"/>
      <c r="B62" s="1"/>
      <c r="C62" s="1"/>
      <c r="D62" s="1"/>
      <c r="E62" s="1"/>
      <c r="F62" s="1"/>
      <c r="G62" s="1"/>
      <c r="H62" s="1"/>
      <c r="I62" s="1"/>
      <c r="J62" s="1" t="str">
        <f>IF(B62="","","046/PPID-DISPORA/"&amp;TEXT(B62,"MM")&amp;"/2026")</f>
        <v/>
      </c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3">
      <c r="A63" s="1"/>
      <c r="B63" s="1"/>
      <c r="C63" s="1"/>
      <c r="D63" s="1"/>
      <c r="E63" s="1"/>
      <c r="F63" s="1"/>
      <c r="G63" s="1"/>
      <c r="H63" s="1"/>
      <c r="I63" s="1"/>
      <c r="J63" s="1" t="str">
        <f>IF(B63="","","047/PPID-DISPORA/"&amp;TEXT(B63,"MM")&amp;"/2026")</f>
        <v/>
      </c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3">
      <c r="A64" s="1"/>
      <c r="B64" s="1"/>
      <c r="C64" s="1"/>
      <c r="D64" s="1"/>
      <c r="E64" s="1"/>
      <c r="F64" s="1"/>
      <c r="G64" s="1"/>
      <c r="H64" s="1"/>
      <c r="I64" s="1"/>
      <c r="J64" s="1" t="str">
        <f>IF(B64="","","048/PPID-DISPORA/"&amp;TEXT(B64,"MM")&amp;"/2026")</f>
        <v/>
      </c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3">
      <c r="A65" s="1"/>
      <c r="B65" s="1"/>
      <c r="C65" s="1"/>
      <c r="D65" s="1"/>
      <c r="E65" s="1"/>
      <c r="F65" s="1"/>
      <c r="G65" s="1"/>
      <c r="H65" s="1"/>
      <c r="I65" s="1"/>
      <c r="J65" s="1" t="str">
        <f>IF(B65="","","049/PPID-DISPORA/"&amp;TEXT(B65,"MM")&amp;"/2026")</f>
        <v/>
      </c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3">
      <c r="A66" s="1"/>
      <c r="B66" s="1"/>
      <c r="C66" s="1"/>
      <c r="D66" s="1"/>
      <c r="E66" s="1"/>
      <c r="F66" s="1"/>
      <c r="G66" s="1"/>
      <c r="H66" s="1"/>
      <c r="I66" s="1"/>
      <c r="J66" s="1" t="str">
        <f>IF(B66="","","050/PPID-DISPORA/"&amp;TEXT(B66,"MM")&amp;"/2026")</f>
        <v/>
      </c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3">
      <c r="A67" s="1"/>
      <c r="B67" s="1"/>
      <c r="C67" s="1"/>
      <c r="D67" s="1"/>
      <c r="E67" s="1"/>
      <c r="F67" s="1"/>
      <c r="G67" s="1"/>
      <c r="H67" s="1"/>
      <c r="I67" s="1"/>
      <c r="J67" s="1" t="str">
        <f>IF(B67="","","051/PPID-DISPORA/"&amp;TEXT(B67,"MM")&amp;"/2026")</f>
        <v/>
      </c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3">
      <c r="A68" s="1"/>
      <c r="B68" s="1"/>
      <c r="C68" s="1"/>
      <c r="D68" s="1"/>
      <c r="E68" s="1"/>
      <c r="F68" s="1"/>
      <c r="G68" s="1"/>
      <c r="H68" s="1"/>
      <c r="I68" s="1"/>
      <c r="J68" s="1" t="str">
        <f>IF(B68="","","052/PPID-DISPORA/"&amp;TEXT(B68,"MM")&amp;"/2026")</f>
        <v/>
      </c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3">
      <c r="A69" s="1"/>
      <c r="B69" s="1"/>
      <c r="C69" s="1"/>
      <c r="D69" s="1"/>
      <c r="E69" s="1"/>
      <c r="F69" s="1"/>
      <c r="G69" s="1"/>
      <c r="H69" s="1"/>
      <c r="I69" s="1"/>
      <c r="J69" s="1" t="str">
        <f>IF(B69="","","053/PPID-DISPORA/"&amp;TEXT(B69,"MM")&amp;"/2026")</f>
        <v/>
      </c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3">
      <c r="A70" s="1"/>
      <c r="B70" s="1"/>
      <c r="C70" s="1"/>
      <c r="D70" s="1"/>
      <c r="E70" s="1"/>
      <c r="F70" s="1"/>
      <c r="G70" s="1"/>
      <c r="H70" s="1"/>
      <c r="I70" s="1"/>
      <c r="J70" s="1" t="str">
        <f>IF(B70="","","054/PPID-DISPORA/"&amp;TEXT(B70,"MM")&amp;"/2026")</f>
        <v/>
      </c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3">
      <c r="A71" s="1"/>
      <c r="B71" s="1"/>
      <c r="C71" s="1"/>
      <c r="D71" s="1"/>
      <c r="E71" s="1"/>
      <c r="F71" s="1"/>
      <c r="G71" s="1"/>
      <c r="H71" s="1"/>
      <c r="I71" s="1"/>
      <c r="J71" s="1" t="str">
        <f>IF(B71="","","055/PPID-DISPORA/"&amp;TEXT(B71,"MM")&amp;"/2026")</f>
        <v/>
      </c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3">
      <c r="A72" s="1"/>
      <c r="B72" s="1"/>
      <c r="C72" s="1"/>
      <c r="D72" s="1"/>
      <c r="E72" s="1"/>
      <c r="F72" s="1"/>
      <c r="G72" s="1"/>
      <c r="H72" s="1"/>
      <c r="I72" s="1"/>
      <c r="J72" s="1" t="str">
        <f>IF(B72="","","056/PPID-DISPORA/"&amp;TEXT(B72,"MM")&amp;"/2026")</f>
        <v/>
      </c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3">
      <c r="A73" s="1"/>
      <c r="B73" s="1"/>
      <c r="C73" s="1"/>
      <c r="D73" s="1"/>
      <c r="E73" s="1"/>
      <c r="F73" s="1"/>
      <c r="G73" s="1"/>
      <c r="H73" s="1"/>
      <c r="I73" s="1"/>
      <c r="J73" s="1" t="str">
        <f>IF(B73="","","057/PPID-DISPORA/"&amp;TEXT(B73,"MM")&amp;"/2026")</f>
        <v/>
      </c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3">
      <c r="A74" s="1"/>
      <c r="B74" s="1"/>
      <c r="C74" s="1"/>
      <c r="D74" s="1"/>
      <c r="E74" s="1"/>
      <c r="F74" s="1"/>
      <c r="G74" s="1"/>
      <c r="H74" s="1"/>
      <c r="I74" s="1"/>
      <c r="J74" s="1" t="str">
        <f>IF(B74="","","058/PPID-DISPORA/"&amp;TEXT(B74,"MM")&amp;"/2026")</f>
        <v/>
      </c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3">
      <c r="A75" s="1"/>
      <c r="B75" s="1"/>
      <c r="C75" s="1"/>
      <c r="D75" s="1"/>
      <c r="E75" s="1"/>
      <c r="F75" s="1"/>
      <c r="G75" s="1"/>
      <c r="H75" s="1"/>
      <c r="I75" s="1"/>
      <c r="J75" s="1" t="str">
        <f>IF(B75="","","059/PPID-DISPORA/"&amp;TEXT(B75,"MM")&amp;"/2026")</f>
        <v/>
      </c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3">
      <c r="A76" s="1"/>
      <c r="B76" s="1"/>
      <c r="C76" s="1"/>
      <c r="D76" s="1"/>
      <c r="E76" s="1"/>
      <c r="F76" s="1"/>
      <c r="G76" s="1"/>
      <c r="H76" s="1"/>
      <c r="I76" s="1"/>
      <c r="J76" s="1" t="str">
        <f>IF(B76="","","060/PPID-DISPORA/"&amp;TEXT(B76,"MM")&amp;"/2026")</f>
        <v/>
      </c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3">
      <c r="A77" s="1"/>
      <c r="B77" s="1"/>
      <c r="C77" s="1"/>
      <c r="D77" s="1"/>
      <c r="E77" s="1"/>
      <c r="F77" s="1"/>
      <c r="G77" s="1"/>
      <c r="H77" s="1"/>
      <c r="I77" s="1"/>
      <c r="J77" s="1" t="str">
        <f>IF(B77="","","061/PPID-DISPORA/"&amp;TEXT(B77,"MM")&amp;"/2026")</f>
        <v/>
      </c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3">
      <c r="A78" s="1"/>
      <c r="B78" s="1"/>
      <c r="C78" s="1"/>
      <c r="D78" s="1"/>
      <c r="E78" s="1"/>
      <c r="F78" s="1"/>
      <c r="G78" s="1"/>
      <c r="H78" s="1"/>
      <c r="I78" s="1"/>
      <c r="J78" s="1" t="str">
        <f>IF(B78="","","062/PPID-DISPORA/"&amp;TEXT(B78,"MM")&amp;"/2026")</f>
        <v/>
      </c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3">
      <c r="A79" s="1"/>
      <c r="B79" s="1"/>
      <c r="C79" s="1"/>
      <c r="D79" s="1"/>
      <c r="E79" s="1"/>
      <c r="F79" s="1"/>
      <c r="G79" s="1"/>
      <c r="H79" s="1"/>
      <c r="I79" s="1"/>
      <c r="J79" s="1" t="str">
        <f>IF(B79="","","063/PPID-DISPORA/"&amp;TEXT(B79,"MM")&amp;"/2026")</f>
        <v/>
      </c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</sheetData>
  <autoFilter ref="A4:S116" xr:uid="{00000000-0009-0000-0000-000000000000}"/>
  <mergeCells count="9">
    <mergeCell ref="L16:O16"/>
    <mergeCell ref="L17:O17"/>
    <mergeCell ref="A1:S1"/>
    <mergeCell ref="A2:S2"/>
    <mergeCell ref="L10:O10"/>
    <mergeCell ref="L9:O9"/>
    <mergeCell ref="L11:O11"/>
    <mergeCell ref="L13:O13"/>
    <mergeCell ref="L15:O15"/>
  </mergeCells>
  <phoneticPr fontId="3" type="noConversion"/>
  <conditionalFormatting sqref="M5:M8 M12 M14 M18:M116">
    <cfRule type="expression" dxfId="2" priority="1">
      <formula>M5="Selesai"</formula>
    </cfRule>
    <cfRule type="expression" dxfId="1" priority="2">
      <formula>M5="Diproses"</formula>
    </cfRule>
    <cfRule type="expression" dxfId="0" priority="3">
      <formula>M5="Ditolak"</formula>
    </cfRule>
  </conditionalFormatting>
  <dataValidations count="6">
    <dataValidation type="list" allowBlank="1" sqref="I5:I116" xr:uid="{00000000-0002-0000-0000-000000000000}">
      <formula1>"Website PPID,Email,Datang Langsung,Surat,WhatsApp,Lainnya"</formula1>
    </dataValidation>
    <dataValidation type="list" allowBlank="1" sqref="K5:K116" xr:uid="{00000000-0002-0000-0000-000001000000}">
      <formula1>"Ya,Tidak"</formula1>
    </dataValidation>
    <dataValidation type="list" allowBlank="1" sqref="L5:L8 L12 L14 L18:L116" xr:uid="{00000000-0002-0000-0000-000002000000}">
      <formula1>"Softcopy,Hardcopy,Softcopy &amp; Hardcopy,Audio,Video,Lainnya"</formula1>
    </dataValidation>
    <dataValidation type="list" allowBlank="1" sqref="M5:M8 M12 M14 M18:M116" xr:uid="{00000000-0002-0000-0000-000003000000}">
      <formula1>"Diterima,Diproses,Selesai,Ditolak,Dialihkan,Dibatalkan"</formula1>
    </dataValidation>
    <dataValidation type="list" allowBlank="1" sqref="N5:N8 N12 N14 N18:N116" xr:uid="{00000000-0002-0000-0000-000004000000}">
      <formula1>"Informasi Diberikan,Sebagian Diberikan,Ditolak,Tidak Dikuasai,Permohonan Tidak Lengkap"</formula1>
    </dataValidation>
    <dataValidation type="list" allowBlank="1" sqref="Q5:Q116" xr:uid="{00000000-0002-0000-0000-000005000000}">
      <formula1>"Selesai,Belum Selesai,Menunggu Pemohon,Menunggu Bidang Terkait"</formula1>
    </dataValidation>
  </dataValidations>
  <pageMargins left="0.31496062992125984" right="0.31496062992125984" top="0.78740157480314965" bottom="0.98425196850393704" header="0.51181102362204722" footer="0.51181102362204722"/>
  <pageSetup paperSize="14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2026</vt:lpstr>
      <vt:lpstr>'Register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MSI-GF63</cp:lastModifiedBy>
  <cp:lastPrinted>2026-09-08T04:42:57Z</cp:lastPrinted>
  <dcterms:created xsi:type="dcterms:W3CDTF">2026-09-08T01:23:14Z</dcterms:created>
  <dcterms:modified xsi:type="dcterms:W3CDTF">2026-09-08T04:54:01Z</dcterms:modified>
</cp:coreProperties>
</file>